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775" activeTab="0"/>
  </bookViews>
  <sheets>
    <sheet name="English Path Loss Calculator" sheetId="1" r:id="rId1"/>
    <sheet name="Metric Path Loss Calculator" sheetId="2" r:id="rId2"/>
    <sheet name="Fresnel Clearance Calculator" sheetId="3" r:id="rId3"/>
  </sheets>
  <definedNames/>
  <calcPr fullCalcOnLoad="1"/>
</workbook>
</file>

<file path=xl/comments3.xml><?xml version="1.0" encoding="utf-8"?>
<comments xmlns="http://schemas.openxmlformats.org/spreadsheetml/2006/main">
  <authors>
    <author>Tom Duckworth</author>
  </authors>
  <commentList>
    <comment ref="B5" authorId="0">
      <text>
        <r>
          <rPr>
            <b/>
            <sz val="8"/>
            <rFont val="Tahoma"/>
            <family val="0"/>
          </rPr>
          <t>If there are no obstructions, enter 1/2 of the overall distance which will yield the earth bulge at the middle of the path.</t>
        </r>
      </text>
    </comment>
    <comment ref="B6" authorId="0">
      <text>
        <r>
          <rPr>
            <b/>
            <sz val="8"/>
            <rFont val="Tahoma"/>
            <family val="2"/>
          </rPr>
          <t>For buildings, add 12 feet per floor.</t>
        </r>
      </text>
    </comment>
    <comment ref="B7" authorId="0">
      <text>
        <r>
          <rPr>
            <b/>
            <sz val="8"/>
            <rFont val="Tahoma"/>
            <family val="2"/>
          </rPr>
          <t>This is the clearance required to clear 0.6 of the first Fresnel zone radius to minimize fading from multi-path reflections.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If there are no obstructions, enter 1/2 of the overall distance which will yield the earth bulge at the middle of the path.</t>
        </r>
      </text>
    </comment>
    <comment ref="F6" authorId="0">
      <text>
        <r>
          <rPr>
            <b/>
            <sz val="8"/>
            <rFont val="Tahoma"/>
            <family val="2"/>
          </rPr>
          <t>For buildings, add 12 feet per floor.</t>
        </r>
      </text>
    </comment>
    <comment ref="F7" authorId="0">
      <text>
        <r>
          <rPr>
            <b/>
            <sz val="8"/>
            <rFont val="Tahoma"/>
            <family val="2"/>
          </rPr>
          <t>This is the clearance required to clear 0.6 of the first Fresnel zone radius to minimize fading from multi-path reflections.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<sst xmlns="http://schemas.openxmlformats.org/spreadsheetml/2006/main" count="101" uniqueCount="40">
  <si>
    <t xml:space="preserve">  &lt; Enter Data</t>
  </si>
  <si>
    <t>Frequency (GHz)</t>
  </si>
  <si>
    <t xml:space="preserve">  &lt; Locked</t>
  </si>
  <si>
    <t>Path loss (dB)</t>
  </si>
  <si>
    <t>Path Loss (dB) w/2 Ant.</t>
  </si>
  <si>
    <t>RSL (dB) @ 2200's</t>
  </si>
  <si>
    <t>Ant. #1 Gain (dB)</t>
  </si>
  <si>
    <t>Ant. #2 Gain (dB)</t>
  </si>
  <si>
    <t>Ant #1 Beam Width (deg.)</t>
  </si>
  <si>
    <t>Ant #1 Cable Loss (dB)</t>
  </si>
  <si>
    <t>Ant #2 Cable Loss (dB)</t>
  </si>
  <si>
    <t>Ant #2 Beam Width (deg.)</t>
  </si>
  <si>
    <t>GHz</t>
  </si>
  <si>
    <t>(enter value)</t>
  </si>
  <si>
    <t>Enter Overall Path Distance (mi.)</t>
  </si>
  <si>
    <t>miles</t>
  </si>
  <si>
    <t>Enter Distance to Obstruction (mi.)</t>
  </si>
  <si>
    <t>Enter Height of Obstruction (ft.)</t>
  </si>
  <si>
    <t>feet</t>
  </si>
  <si>
    <t>(locked)</t>
  </si>
  <si>
    <t>Enter Frequency Used (GHz)</t>
  </si>
  <si>
    <t>Obstruction Height (ft.)</t>
  </si>
  <si>
    <t>0.6 F1 Fresnel Clearance @ obstruction (ft.)</t>
  </si>
  <si>
    <t>Earth's Bulge @ obstruction (ft.)</t>
  </si>
  <si>
    <t>Minimum Antenna Height @ both ends (ft.)</t>
  </si>
  <si>
    <r>
      <t xml:space="preserve">Fresnel Clearance Calculator for Microwave Path (0.6 F1)
</t>
    </r>
    <r>
      <rPr>
        <i/>
        <sz val="12"/>
        <rFont val="Arial"/>
        <family val="2"/>
      </rPr>
      <t>(assumes flat terrain and normal atmospheric conditions)</t>
    </r>
  </si>
  <si>
    <t>Antenna #1 dia. (meters)</t>
  </si>
  <si>
    <t>Antenna #2 dia. (meters)</t>
  </si>
  <si>
    <t>Path Distance (km)</t>
  </si>
  <si>
    <t>Wavelength (cm)</t>
  </si>
  <si>
    <t>km</t>
  </si>
  <si>
    <t>meters</t>
  </si>
  <si>
    <t>English Units</t>
  </si>
  <si>
    <t>Metric Units</t>
  </si>
  <si>
    <t>Antenna #1 dia. (ft.)</t>
  </si>
  <si>
    <t>Antenna #2 dia. (ft.)</t>
  </si>
  <si>
    <t>Path Distance (mi.)</t>
  </si>
  <si>
    <t>Wavelength (l/cm)</t>
  </si>
  <si>
    <t>Path Loss Calculator (English Units)</t>
  </si>
  <si>
    <t>Path Loss Calculator (Metric Units)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</si>
</sst>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9">
    <font>
      <sz val="10"/>
      <name val="SwitzerlandCondensed"/>
      <family val="0"/>
    </font>
    <font>
      <b/>
      <sz val="10"/>
      <name val="SwitzerlandCondensed"/>
      <family val="0"/>
    </font>
    <font>
      <i/>
      <sz val="10"/>
      <name val="SwitzerlandCondensed"/>
      <family val="0"/>
    </font>
    <font>
      <b/>
      <i/>
      <sz val="10"/>
      <name val="SwitzerlandCondensed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SwitzerlandCondensed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12"/>
      <name val="Arial"/>
      <family val="2"/>
    </font>
    <font>
      <b/>
      <i/>
      <sz val="24"/>
      <name val="SwitzerlandCondensed"/>
      <family val="0"/>
    </font>
    <font>
      <b/>
      <sz val="8"/>
      <name val="SwitzerlandCondensed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165" fontId="4" fillId="0" borderId="0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5" fontId="7" fillId="0" borderId="2" xfId="0" applyNumberFormat="1" applyFont="1" applyBorder="1" applyAlignment="1">
      <alignment horizontal="left"/>
    </xf>
    <xf numFmtId="165" fontId="6" fillId="0" borderId="3" xfId="0" applyNumberFormat="1" applyFont="1" applyBorder="1" applyAlignment="1">
      <alignment horizontal="left"/>
    </xf>
    <xf numFmtId="165" fontId="7" fillId="0" borderId="0" xfId="0" applyNumberFormat="1" applyFont="1" applyBorder="1" applyAlignment="1" applyProtection="1">
      <alignment horizontal="left"/>
      <protection/>
    </xf>
    <xf numFmtId="165" fontId="7" fillId="0" borderId="3" xfId="0" applyNumberFormat="1" applyFont="1" applyBorder="1" applyAlignment="1" applyProtection="1">
      <alignment horizontal="left"/>
      <protection/>
    </xf>
    <xf numFmtId="165" fontId="6" fillId="0" borderId="1" xfId="0" applyNumberFormat="1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165" fontId="10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Alignment="1" applyProtection="1">
      <alignment/>
      <protection locked="0"/>
    </xf>
    <xf numFmtId="164" fontId="10" fillId="0" borderId="4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left"/>
    </xf>
    <xf numFmtId="165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10" fillId="0" borderId="4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0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0" xfId="0" applyFont="1" applyBorder="1" applyAlignment="1" applyProtection="1">
      <alignment horizontal="right" wrapText="1"/>
      <protection/>
    </xf>
    <xf numFmtId="0" fontId="10" fillId="0" borderId="4" xfId="0" applyFont="1" applyBorder="1" applyAlignment="1" applyProtection="1">
      <alignment horizontal="right" wrapText="1"/>
      <protection/>
    </xf>
    <xf numFmtId="164" fontId="11" fillId="0" borderId="0" xfId="0" applyNumberFormat="1" applyFont="1" applyAlignment="1" applyProtection="1">
      <alignment horizontal="right"/>
      <protection locked="0"/>
    </xf>
    <xf numFmtId="165" fontId="10" fillId="0" borderId="5" xfId="0" applyNumberFormat="1" applyFont="1" applyBorder="1" applyAlignment="1" applyProtection="1">
      <alignment horizontal="right"/>
      <protection locked="0"/>
    </xf>
    <xf numFmtId="164" fontId="12" fillId="0" borderId="6" xfId="0" applyNumberFormat="1" applyFont="1" applyBorder="1" applyAlignment="1">
      <alignment/>
    </xf>
    <xf numFmtId="164" fontId="12" fillId="0" borderId="7" xfId="0" applyNumberFormat="1" applyFont="1" applyBorder="1" applyAlignment="1">
      <alignment horizontal="left"/>
    </xf>
    <xf numFmtId="164" fontId="11" fillId="0" borderId="0" xfId="0" applyNumberFormat="1" applyFont="1" applyAlignment="1">
      <alignment horizontal="right"/>
    </xf>
    <xf numFmtId="164" fontId="10" fillId="0" borderId="0" xfId="0" applyNumberFormat="1" applyFont="1" applyAlignment="1" applyProtection="1">
      <alignment horizontal="right"/>
      <protection/>
    </xf>
    <xf numFmtId="164" fontId="11" fillId="0" borderId="4" xfId="0" applyNumberFormat="1" applyFont="1" applyBorder="1" applyAlignment="1" applyProtection="1">
      <alignment horizontal="right"/>
      <protection locked="0"/>
    </xf>
    <xf numFmtId="164" fontId="11" fillId="0" borderId="4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11" fillId="0" borderId="0" xfId="0" applyNumberFormat="1" applyFont="1" applyBorder="1" applyAlignment="1" applyProtection="1">
      <alignment horizontal="right"/>
      <protection locked="0"/>
    </xf>
    <xf numFmtId="165" fontId="10" fillId="0" borderId="5" xfId="0" applyNumberFormat="1" applyFont="1" applyBorder="1" applyAlignment="1" applyProtection="1">
      <alignment/>
      <protection locked="0"/>
    </xf>
    <xf numFmtId="164" fontId="11" fillId="0" borderId="0" xfId="0" applyNumberFormat="1" applyFont="1" applyBorder="1" applyAlignment="1">
      <alignment horizontal="right"/>
    </xf>
    <xf numFmtId="164" fontId="11" fillId="0" borderId="8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5.375" style="0" customWidth="1"/>
    <col min="8" max="8" width="9.875" style="0" customWidth="1"/>
    <col min="9" max="9" width="15.75390625" style="0" customWidth="1"/>
  </cols>
  <sheetData>
    <row r="1" spans="1:9" ht="34.5" customHeight="1">
      <c r="A1" s="58" t="s">
        <v>38</v>
      </c>
      <c r="B1" s="57"/>
      <c r="C1" s="57"/>
      <c r="D1" s="57"/>
      <c r="E1" s="57"/>
      <c r="F1" s="57"/>
      <c r="G1" s="57"/>
      <c r="H1" s="57"/>
      <c r="I1" s="57"/>
    </row>
    <row r="2" spans="9:12" ht="94.5" customHeight="1">
      <c r="I2" s="6"/>
      <c r="J2" s="6"/>
      <c r="K2" s="6"/>
      <c r="L2" s="6"/>
    </row>
    <row r="3" spans="1:12" ht="15.75" customHeight="1">
      <c r="A3" s="34" t="s">
        <v>34</v>
      </c>
      <c r="B3" s="40">
        <v>3.28</v>
      </c>
      <c r="C3" s="40"/>
      <c r="D3" s="40"/>
      <c r="E3" s="50"/>
      <c r="F3" s="50"/>
      <c r="G3" s="50"/>
      <c r="H3" s="50"/>
      <c r="I3" s="11" t="s">
        <v>0</v>
      </c>
      <c r="J3" s="7"/>
      <c r="K3" s="7"/>
      <c r="L3" s="7"/>
    </row>
    <row r="4" spans="1:12" ht="15.75" customHeight="1">
      <c r="A4" s="34" t="s">
        <v>35</v>
      </c>
      <c r="B4" s="40">
        <v>3.28</v>
      </c>
      <c r="C4" s="40"/>
      <c r="D4" s="40"/>
      <c r="E4" s="50"/>
      <c r="F4" s="50"/>
      <c r="G4" s="50"/>
      <c r="H4" s="50"/>
      <c r="I4" s="11" t="s">
        <v>0</v>
      </c>
      <c r="J4" s="7"/>
      <c r="K4" s="7"/>
      <c r="L4" s="7"/>
    </row>
    <row r="5" spans="1:12" ht="15.75" customHeight="1">
      <c r="A5" s="34" t="s">
        <v>36</v>
      </c>
      <c r="B5" s="40">
        <v>19.88</v>
      </c>
      <c r="C5" s="40"/>
      <c r="D5" s="40"/>
      <c r="E5" s="40"/>
      <c r="F5" s="40"/>
      <c r="G5" s="40"/>
      <c r="H5" s="40"/>
      <c r="I5" s="11" t="s">
        <v>0</v>
      </c>
      <c r="J5" s="1"/>
      <c r="K5" s="1"/>
      <c r="L5" s="1"/>
    </row>
    <row r="6" spans="1:12" ht="15.75" customHeight="1" thickBot="1">
      <c r="A6" s="35" t="s">
        <v>1</v>
      </c>
      <c r="B6" s="41">
        <v>6</v>
      </c>
      <c r="C6" s="51"/>
      <c r="D6" s="41"/>
      <c r="E6" s="41"/>
      <c r="F6" s="41"/>
      <c r="G6" s="41"/>
      <c r="H6" s="41"/>
      <c r="I6" s="13" t="s">
        <v>0</v>
      </c>
      <c r="J6" s="10"/>
      <c r="K6" s="10"/>
      <c r="L6" s="10"/>
    </row>
    <row r="7" spans="1:12" ht="15.75" customHeight="1" thickTop="1">
      <c r="A7" s="34" t="s">
        <v>37</v>
      </c>
      <c r="B7" s="44">
        <f aca="true" t="shared" si="0" ref="B7:H7">SUM(30/B6)</f>
        <v>5</v>
      </c>
      <c r="C7" s="44" t="e">
        <f t="shared" si="0"/>
        <v>#DIV/0!</v>
      </c>
      <c r="D7" s="44" t="e">
        <f t="shared" si="0"/>
        <v>#DIV/0!</v>
      </c>
      <c r="E7" s="52" t="e">
        <f t="shared" si="0"/>
        <v>#DIV/0!</v>
      </c>
      <c r="F7" s="52" t="e">
        <f t="shared" si="0"/>
        <v>#DIV/0!</v>
      </c>
      <c r="G7" s="52" t="e">
        <f t="shared" si="0"/>
        <v>#DIV/0!</v>
      </c>
      <c r="H7" s="52" t="e">
        <f t="shared" si="0"/>
        <v>#DIV/0!</v>
      </c>
      <c r="I7" s="12" t="s">
        <v>2</v>
      </c>
      <c r="J7" s="3"/>
      <c r="K7" s="3"/>
      <c r="L7" s="3"/>
    </row>
    <row r="8" spans="1:12" ht="15.75" customHeight="1">
      <c r="A8" s="36" t="s">
        <v>3</v>
      </c>
      <c r="B8" s="44">
        <f aca="true" t="shared" si="1" ref="B8:H8">-LOG10(B5)*20-LOG10(B6)*20-96.6</f>
        <v>-138.13135260889874</v>
      </c>
      <c r="C8" s="44" t="e">
        <f t="shared" si="1"/>
        <v>#NUM!</v>
      </c>
      <c r="D8" s="44" t="e">
        <f t="shared" si="1"/>
        <v>#NUM!</v>
      </c>
      <c r="E8" s="44" t="e">
        <f t="shared" si="1"/>
        <v>#NUM!</v>
      </c>
      <c r="F8" s="44" t="e">
        <f t="shared" si="1"/>
        <v>#NUM!</v>
      </c>
      <c r="G8" s="44" t="e">
        <f t="shared" si="1"/>
        <v>#NUM!</v>
      </c>
      <c r="H8" s="44" t="e">
        <f t="shared" si="1"/>
        <v>#NUM!</v>
      </c>
      <c r="I8" s="12" t="s">
        <v>2</v>
      </c>
      <c r="J8" s="3"/>
      <c r="K8" s="3"/>
      <c r="L8" s="3"/>
    </row>
    <row r="9" spans="1:12" ht="15.75" customHeight="1">
      <c r="A9" s="36" t="s">
        <v>6</v>
      </c>
      <c r="B9" s="44">
        <f aca="true" t="shared" si="2" ref="B9:H9">LOG10(B3)*20+LOG10(B6)*20+7.5</f>
        <v>33.380501881906454</v>
      </c>
      <c r="C9" s="44" t="e">
        <f t="shared" si="2"/>
        <v>#NUM!</v>
      </c>
      <c r="D9" s="44" t="e">
        <f t="shared" si="2"/>
        <v>#NUM!</v>
      </c>
      <c r="E9" s="44" t="e">
        <f t="shared" si="2"/>
        <v>#NUM!</v>
      </c>
      <c r="F9" s="44" t="e">
        <f t="shared" si="2"/>
        <v>#NUM!</v>
      </c>
      <c r="G9" s="44" t="e">
        <f t="shared" si="2"/>
        <v>#NUM!</v>
      </c>
      <c r="H9" s="44" t="e">
        <f t="shared" si="2"/>
        <v>#NUM!</v>
      </c>
      <c r="I9" s="12" t="s">
        <v>2</v>
      </c>
      <c r="J9" s="3"/>
      <c r="K9" s="3"/>
      <c r="L9" s="3"/>
    </row>
    <row r="10" spans="1:12" ht="15.75" customHeight="1">
      <c r="A10" s="36" t="s">
        <v>7</v>
      </c>
      <c r="B10" s="44">
        <f aca="true" t="shared" si="3" ref="B10:H10">LOG10(B4)*20+LOG10(B6)*20+7.5</f>
        <v>33.380501881906454</v>
      </c>
      <c r="C10" s="44" t="e">
        <f t="shared" si="3"/>
        <v>#NUM!</v>
      </c>
      <c r="D10" s="44" t="e">
        <f t="shared" si="3"/>
        <v>#NUM!</v>
      </c>
      <c r="E10" s="44" t="e">
        <f t="shared" si="3"/>
        <v>#NUM!</v>
      </c>
      <c r="F10" s="44" t="e">
        <f t="shared" si="3"/>
        <v>#NUM!</v>
      </c>
      <c r="G10" s="44" t="e">
        <f t="shared" si="3"/>
        <v>#NUM!</v>
      </c>
      <c r="H10" s="44" t="e">
        <f t="shared" si="3"/>
        <v>#NUM!</v>
      </c>
      <c r="I10" s="12" t="s">
        <v>2</v>
      </c>
      <c r="J10" s="3"/>
      <c r="K10" s="3"/>
      <c r="L10" s="3"/>
    </row>
    <row r="11" spans="1:12" ht="15.75" customHeight="1">
      <c r="A11" s="36" t="s">
        <v>8</v>
      </c>
      <c r="B11" s="44">
        <f aca="true" t="shared" si="4" ref="B11:H11">SUM(70*B7/100)/(B3*0.3048)</f>
        <v>3.500896229434735</v>
      </c>
      <c r="C11" s="44" t="e">
        <f t="shared" si="4"/>
        <v>#DIV/0!</v>
      </c>
      <c r="D11" s="44" t="e">
        <f t="shared" si="4"/>
        <v>#DIV/0!</v>
      </c>
      <c r="E11" s="52" t="e">
        <f t="shared" si="4"/>
        <v>#DIV/0!</v>
      </c>
      <c r="F11" s="52" t="e">
        <f t="shared" si="4"/>
        <v>#DIV/0!</v>
      </c>
      <c r="G11" s="52" t="e">
        <f t="shared" si="4"/>
        <v>#DIV/0!</v>
      </c>
      <c r="H11" s="52" t="e">
        <f t="shared" si="4"/>
        <v>#DIV/0!</v>
      </c>
      <c r="I11" s="12" t="s">
        <v>2</v>
      </c>
      <c r="J11" s="3"/>
      <c r="K11" s="3"/>
      <c r="L11" s="3"/>
    </row>
    <row r="12" spans="1:12" ht="15.75" customHeight="1">
      <c r="A12" s="36" t="s">
        <v>11</v>
      </c>
      <c r="B12" s="44">
        <f aca="true" t="shared" si="5" ref="B12:H12">SUM(70*B7/100)/(B4*0.3048)</f>
        <v>3.500896229434735</v>
      </c>
      <c r="C12" s="44" t="e">
        <f t="shared" si="5"/>
        <v>#DIV/0!</v>
      </c>
      <c r="D12" s="44" t="e">
        <f t="shared" si="5"/>
        <v>#DIV/0!</v>
      </c>
      <c r="E12" s="44" t="e">
        <f t="shared" si="5"/>
        <v>#DIV/0!</v>
      </c>
      <c r="F12" s="44" t="e">
        <f t="shared" si="5"/>
        <v>#DIV/0!</v>
      </c>
      <c r="G12" s="44" t="e">
        <f t="shared" si="5"/>
        <v>#DIV/0!</v>
      </c>
      <c r="H12" s="44" t="e">
        <f t="shared" si="5"/>
        <v>#DIV/0!</v>
      </c>
      <c r="I12" s="12" t="s">
        <v>2</v>
      </c>
      <c r="J12" s="3"/>
      <c r="K12" s="3"/>
      <c r="L12" s="3"/>
    </row>
    <row r="13" spans="1:12" ht="15.75" customHeight="1">
      <c r="A13" s="37" t="s">
        <v>4</v>
      </c>
      <c r="B13" s="47">
        <f aca="true" t="shared" si="6" ref="B13:H13">SUM(B9+B10)+B8</f>
        <v>-71.37034884508583</v>
      </c>
      <c r="C13" s="47" t="e">
        <f t="shared" si="6"/>
        <v>#NUM!</v>
      </c>
      <c r="D13" s="47" t="e">
        <f t="shared" si="6"/>
        <v>#NUM!</v>
      </c>
      <c r="E13" s="47" t="e">
        <f t="shared" si="6"/>
        <v>#NUM!</v>
      </c>
      <c r="F13" s="47" t="e">
        <f t="shared" si="6"/>
        <v>#NUM!</v>
      </c>
      <c r="G13" s="47" t="e">
        <f t="shared" si="6"/>
        <v>#NUM!</v>
      </c>
      <c r="H13" s="47" t="e">
        <f t="shared" si="6"/>
        <v>#NUM!</v>
      </c>
      <c r="I13" s="14" t="s">
        <v>2</v>
      </c>
      <c r="J13" s="3"/>
      <c r="K13" s="3"/>
      <c r="L13" s="3"/>
    </row>
    <row r="14" spans="1:12" ht="15.75" customHeight="1">
      <c r="A14" s="38" t="s">
        <v>9</v>
      </c>
      <c r="B14" s="40">
        <v>1.2</v>
      </c>
      <c r="C14" s="40"/>
      <c r="D14" s="40"/>
      <c r="E14" s="40"/>
      <c r="F14" s="40"/>
      <c r="G14" s="40"/>
      <c r="H14" s="53"/>
      <c r="I14" s="15" t="s">
        <v>0</v>
      </c>
      <c r="J14" s="3"/>
      <c r="K14" s="3"/>
      <c r="L14" s="3"/>
    </row>
    <row r="15" spans="1:12" ht="15.75" customHeight="1">
      <c r="A15" s="39" t="s">
        <v>10</v>
      </c>
      <c r="B15" s="46">
        <v>1.2</v>
      </c>
      <c r="C15" s="46"/>
      <c r="D15" s="46"/>
      <c r="E15" s="46"/>
      <c r="F15" s="46"/>
      <c r="G15" s="46"/>
      <c r="H15" s="46"/>
      <c r="I15" s="16" t="s">
        <v>0</v>
      </c>
      <c r="J15" s="2"/>
      <c r="K15" s="2"/>
      <c r="L15" s="2"/>
    </row>
    <row r="16" spans="1:12" ht="15.75" customHeight="1">
      <c r="A16" s="38" t="s">
        <v>5</v>
      </c>
      <c r="B16" s="45">
        <f aca="true" t="shared" si="7" ref="B16:H16">SUM(B13-(B14+B15))</f>
        <v>-73.77034884508583</v>
      </c>
      <c r="C16" s="45" t="e">
        <f t="shared" si="7"/>
        <v>#NUM!</v>
      </c>
      <c r="D16" s="45" t="e">
        <f t="shared" si="7"/>
        <v>#NUM!</v>
      </c>
      <c r="E16" s="45" t="e">
        <f t="shared" si="7"/>
        <v>#NUM!</v>
      </c>
      <c r="F16" s="45" t="e">
        <f t="shared" si="7"/>
        <v>#NUM!</v>
      </c>
      <c r="G16" s="45" t="e">
        <f t="shared" si="7"/>
        <v>#NUM!</v>
      </c>
      <c r="H16" s="45" t="e">
        <f t="shared" si="7"/>
        <v>#NUM!</v>
      </c>
      <c r="I16" s="17" t="s">
        <v>2</v>
      </c>
      <c r="J16" s="4"/>
      <c r="K16" s="4"/>
      <c r="L16" s="4"/>
    </row>
    <row r="17" spans="2:12" ht="15.75" customHeight="1">
      <c r="B17" s="5"/>
      <c r="C17" s="5"/>
      <c r="D17" s="5"/>
      <c r="E17" s="5"/>
      <c r="F17" s="5"/>
      <c r="H17" s="8"/>
      <c r="I17" s="9"/>
      <c r="J17" s="9"/>
      <c r="K17" s="9"/>
      <c r="L17" s="9"/>
    </row>
  </sheetData>
  <sheetProtection password="CB53" sheet="1" objects="1" scenarios="1" selectLockedCells="1"/>
  <mergeCells count="1">
    <mergeCell ref="A1:I1"/>
  </mergeCells>
  <printOptions/>
  <pageMargins left="0.6" right="0.4" top="1.29" bottom="0.79" header="0.82" footer="0.5"/>
  <pageSetup fitToHeight="1" fitToWidth="1" horizontalDpi="300" verticalDpi="300" orientation="portrait" r:id="rId4"/>
  <headerFooter alignWithMargins="0">
    <oddHeader>&amp;C&amp;"Switzerland,Bold"&amp;12Path Loss Calculation</oddHeader>
    <oddFooter>&amp;L© 2005 XL Microwave, Inc.</oddFooter>
  </headerFooter>
  <legacyDrawing r:id="rId3"/>
  <oleObjects>
    <oleObject progId="CorelDraw.Graphic.7" shapeId="1068984" r:id="rId1"/>
    <oleObject progId="CorelDraw.Graphic.7" shapeId="10689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B3" sqref="B3"/>
    </sheetView>
  </sheetViews>
  <sheetFormatPr defaultColWidth="9.00390625" defaultRowHeight="12.75"/>
  <cols>
    <col min="1" max="1" width="25.375" style="0" customWidth="1"/>
    <col min="8" max="8" width="9.875" style="0" customWidth="1"/>
    <col min="9" max="9" width="15.75390625" style="0" customWidth="1"/>
  </cols>
  <sheetData>
    <row r="1" spans="1:9" ht="34.5" customHeight="1">
      <c r="A1" s="58" t="s">
        <v>39</v>
      </c>
      <c r="B1" s="57"/>
      <c r="C1" s="57"/>
      <c r="D1" s="57"/>
      <c r="E1" s="57"/>
      <c r="F1" s="57"/>
      <c r="G1" s="57"/>
      <c r="H1" s="57"/>
      <c r="I1" s="57"/>
    </row>
    <row r="2" spans="9:12" ht="94.5" customHeight="1">
      <c r="I2" s="6"/>
      <c r="J2" s="6"/>
      <c r="K2" s="6"/>
      <c r="L2" s="6"/>
    </row>
    <row r="3" spans="1:12" ht="15.75" customHeight="1">
      <c r="A3" s="34" t="s">
        <v>26</v>
      </c>
      <c r="B3" s="40">
        <v>1</v>
      </c>
      <c r="C3" s="40"/>
      <c r="D3" s="40"/>
      <c r="E3" s="40"/>
      <c r="F3" s="40"/>
      <c r="G3" s="40"/>
      <c r="H3" s="40"/>
      <c r="I3" s="11" t="s">
        <v>0</v>
      </c>
      <c r="J3" s="7"/>
      <c r="K3" s="7"/>
      <c r="L3" s="7"/>
    </row>
    <row r="4" spans="1:12" ht="15.75" customHeight="1">
      <c r="A4" s="34" t="s">
        <v>27</v>
      </c>
      <c r="B4" s="40">
        <v>1</v>
      </c>
      <c r="C4" s="40"/>
      <c r="D4" s="40"/>
      <c r="E4" s="40"/>
      <c r="F4" s="40"/>
      <c r="G4" s="40"/>
      <c r="H4" s="40"/>
      <c r="I4" s="11" t="s">
        <v>0</v>
      </c>
      <c r="J4" s="7"/>
      <c r="K4" s="7"/>
      <c r="L4" s="7"/>
    </row>
    <row r="5" spans="1:12" ht="15.75" customHeight="1">
      <c r="A5" s="34" t="s">
        <v>28</v>
      </c>
      <c r="B5" s="40">
        <v>32.18688</v>
      </c>
      <c r="C5" s="40"/>
      <c r="D5" s="40"/>
      <c r="E5" s="40"/>
      <c r="F5" s="40"/>
      <c r="G5" s="40"/>
      <c r="H5" s="40"/>
      <c r="I5" s="11" t="s">
        <v>0</v>
      </c>
      <c r="J5" s="1"/>
      <c r="K5" s="1"/>
      <c r="L5" s="1"/>
    </row>
    <row r="6" spans="1:12" ht="15.75" customHeight="1" thickBot="1">
      <c r="A6" s="35" t="s">
        <v>1</v>
      </c>
      <c r="B6" s="41">
        <v>6</v>
      </c>
      <c r="C6" s="41"/>
      <c r="D6" s="41"/>
      <c r="E6" s="41"/>
      <c r="F6" s="41"/>
      <c r="G6" s="41"/>
      <c r="H6" s="41"/>
      <c r="I6" s="13" t="s">
        <v>0</v>
      </c>
      <c r="J6" s="10"/>
      <c r="K6" s="10"/>
      <c r="L6" s="10"/>
    </row>
    <row r="7" spans="1:12" ht="15.75" customHeight="1" thickTop="1">
      <c r="A7" s="34" t="s">
        <v>29</v>
      </c>
      <c r="B7" s="44">
        <f>SUM(30/B6)</f>
        <v>5</v>
      </c>
      <c r="C7" s="44" t="e">
        <f aca="true" t="shared" si="0" ref="C7:H7">SUM(30/C6)</f>
        <v>#DIV/0!</v>
      </c>
      <c r="D7" s="44" t="e">
        <f t="shared" si="0"/>
        <v>#DIV/0!</v>
      </c>
      <c r="E7" s="44" t="e">
        <f t="shared" si="0"/>
        <v>#DIV/0!</v>
      </c>
      <c r="F7" s="44" t="e">
        <f t="shared" si="0"/>
        <v>#DIV/0!</v>
      </c>
      <c r="G7" s="44" t="e">
        <f t="shared" si="0"/>
        <v>#DIV/0!</v>
      </c>
      <c r="H7" s="44" t="e">
        <f t="shared" si="0"/>
        <v>#DIV/0!</v>
      </c>
      <c r="I7" s="12" t="s">
        <v>2</v>
      </c>
      <c r="J7" s="3"/>
      <c r="K7" s="3"/>
      <c r="L7" s="3"/>
    </row>
    <row r="8" spans="1:12" ht="15.75" customHeight="1">
      <c r="A8" s="36" t="s">
        <v>3</v>
      </c>
      <c r="B8" s="44">
        <f>-LOG10(B5)*20-LOG10(B6)*20-92.467</f>
        <v>-138.18360262497998</v>
      </c>
      <c r="C8" s="44" t="e">
        <f aca="true" t="shared" si="1" ref="C8:H8">-LOG10(C5)*20-LOG10(C6)*20-92.467</f>
        <v>#NUM!</v>
      </c>
      <c r="D8" s="44" t="e">
        <f t="shared" si="1"/>
        <v>#NUM!</v>
      </c>
      <c r="E8" s="44" t="e">
        <f t="shared" si="1"/>
        <v>#NUM!</v>
      </c>
      <c r="F8" s="44" t="e">
        <f t="shared" si="1"/>
        <v>#NUM!</v>
      </c>
      <c r="G8" s="44" t="e">
        <f t="shared" si="1"/>
        <v>#NUM!</v>
      </c>
      <c r="H8" s="44" t="e">
        <f t="shared" si="1"/>
        <v>#NUM!</v>
      </c>
      <c r="I8" s="12" t="s">
        <v>2</v>
      </c>
      <c r="J8" s="3"/>
      <c r="K8" s="3"/>
      <c r="L8" s="3"/>
    </row>
    <row r="9" spans="1:12" ht="15.75" customHeight="1">
      <c r="A9" s="36" t="s">
        <v>6</v>
      </c>
      <c r="B9" s="44">
        <f>LOG10(B3)*20+LOG10(B6)*20+17.82</f>
        <v>33.38302500767287</v>
      </c>
      <c r="C9" s="44" t="e">
        <f aca="true" t="shared" si="2" ref="C9:H9">LOG10(C3)*20+LOG10(C6)*20+17.82</f>
        <v>#NUM!</v>
      </c>
      <c r="D9" s="44" t="e">
        <f t="shared" si="2"/>
        <v>#NUM!</v>
      </c>
      <c r="E9" s="44" t="e">
        <f t="shared" si="2"/>
        <v>#NUM!</v>
      </c>
      <c r="F9" s="44" t="e">
        <f t="shared" si="2"/>
        <v>#NUM!</v>
      </c>
      <c r="G9" s="44" t="e">
        <f t="shared" si="2"/>
        <v>#NUM!</v>
      </c>
      <c r="H9" s="44" t="e">
        <f t="shared" si="2"/>
        <v>#NUM!</v>
      </c>
      <c r="I9" s="12" t="s">
        <v>2</v>
      </c>
      <c r="J9" s="3"/>
      <c r="K9" s="3"/>
      <c r="L9" s="3"/>
    </row>
    <row r="10" spans="1:12" ht="15.75" customHeight="1">
      <c r="A10" s="36" t="s">
        <v>7</v>
      </c>
      <c r="B10" s="44">
        <f>LOG10(B4)*20+LOG10(B6)*20+17.82</f>
        <v>33.38302500767287</v>
      </c>
      <c r="C10" s="44" t="e">
        <f aca="true" t="shared" si="3" ref="C10:H10">LOG10(C4)*20+LOG10(C6)*20+17.82</f>
        <v>#NUM!</v>
      </c>
      <c r="D10" s="44" t="e">
        <f t="shared" si="3"/>
        <v>#NUM!</v>
      </c>
      <c r="E10" s="44" t="e">
        <f t="shared" si="3"/>
        <v>#NUM!</v>
      </c>
      <c r="F10" s="44" t="e">
        <f t="shared" si="3"/>
        <v>#NUM!</v>
      </c>
      <c r="G10" s="44" t="e">
        <f t="shared" si="3"/>
        <v>#NUM!</v>
      </c>
      <c r="H10" s="44" t="e">
        <f t="shared" si="3"/>
        <v>#NUM!</v>
      </c>
      <c r="I10" s="12" t="s">
        <v>2</v>
      </c>
      <c r="J10" s="3"/>
      <c r="K10" s="3"/>
      <c r="L10" s="3"/>
    </row>
    <row r="11" spans="1:12" ht="15.75" customHeight="1">
      <c r="A11" s="36" t="s">
        <v>8</v>
      </c>
      <c r="B11" s="44">
        <f>SUM(70*B7/100)/B3</f>
        <v>3.5</v>
      </c>
      <c r="C11" s="44" t="e">
        <f aca="true" t="shared" si="4" ref="C11:H11">SUM(70*C7/100)/C3</f>
        <v>#DIV/0!</v>
      </c>
      <c r="D11" s="44" t="e">
        <f t="shared" si="4"/>
        <v>#DIV/0!</v>
      </c>
      <c r="E11" s="44" t="e">
        <f t="shared" si="4"/>
        <v>#DIV/0!</v>
      </c>
      <c r="F11" s="44" t="e">
        <f t="shared" si="4"/>
        <v>#DIV/0!</v>
      </c>
      <c r="G11" s="44" t="e">
        <f t="shared" si="4"/>
        <v>#DIV/0!</v>
      </c>
      <c r="H11" s="44" t="e">
        <f t="shared" si="4"/>
        <v>#DIV/0!</v>
      </c>
      <c r="I11" s="12" t="s">
        <v>2</v>
      </c>
      <c r="J11" s="3"/>
      <c r="K11" s="3"/>
      <c r="L11" s="3"/>
    </row>
    <row r="12" spans="1:12" ht="15.75" customHeight="1">
      <c r="A12" s="36" t="s">
        <v>11</v>
      </c>
      <c r="B12" s="44">
        <f>SUM(70*B7/100)/B4</f>
        <v>3.5</v>
      </c>
      <c r="C12" s="44" t="e">
        <f aca="true" t="shared" si="5" ref="C12:H12">SUM(70*C7/100)/C4</f>
        <v>#DIV/0!</v>
      </c>
      <c r="D12" s="44" t="e">
        <f t="shared" si="5"/>
        <v>#DIV/0!</v>
      </c>
      <c r="E12" s="44" t="e">
        <f t="shared" si="5"/>
        <v>#DIV/0!</v>
      </c>
      <c r="F12" s="44" t="e">
        <f t="shared" si="5"/>
        <v>#DIV/0!</v>
      </c>
      <c r="G12" s="44" t="e">
        <f t="shared" si="5"/>
        <v>#DIV/0!</v>
      </c>
      <c r="H12" s="44" t="e">
        <f t="shared" si="5"/>
        <v>#DIV/0!</v>
      </c>
      <c r="I12" s="12" t="s">
        <v>2</v>
      </c>
      <c r="J12" s="3"/>
      <c r="K12" s="3"/>
      <c r="L12" s="3"/>
    </row>
    <row r="13" spans="1:12" ht="15.75" customHeight="1">
      <c r="A13" s="37" t="s">
        <v>4</v>
      </c>
      <c r="B13" s="47">
        <f>SUM(B9+B10)+B8</f>
        <v>-71.41755260963424</v>
      </c>
      <c r="C13" s="47" t="e">
        <f aca="true" t="shared" si="6" ref="C13:H13">SUM(C9+C10)+C8</f>
        <v>#NUM!</v>
      </c>
      <c r="D13" s="47" t="e">
        <f t="shared" si="6"/>
        <v>#NUM!</v>
      </c>
      <c r="E13" s="47" t="e">
        <f t="shared" si="6"/>
        <v>#NUM!</v>
      </c>
      <c r="F13" s="47" t="e">
        <f t="shared" si="6"/>
        <v>#NUM!</v>
      </c>
      <c r="G13" s="47" t="e">
        <f t="shared" si="6"/>
        <v>#NUM!</v>
      </c>
      <c r="H13" s="47" t="e">
        <f t="shared" si="6"/>
        <v>#NUM!</v>
      </c>
      <c r="I13" s="14" t="s">
        <v>2</v>
      </c>
      <c r="J13" s="3"/>
      <c r="K13" s="3"/>
      <c r="L13" s="3"/>
    </row>
    <row r="14" spans="1:12" ht="15.75" customHeight="1">
      <c r="A14" s="38" t="s">
        <v>9</v>
      </c>
      <c r="B14" s="40">
        <v>1.2</v>
      </c>
      <c r="C14" s="40"/>
      <c r="D14" s="40"/>
      <c r="E14" s="40"/>
      <c r="F14" s="40"/>
      <c r="G14" s="40"/>
      <c r="H14" s="40"/>
      <c r="I14" s="15" t="s">
        <v>0</v>
      </c>
      <c r="J14" s="3"/>
      <c r="K14" s="3"/>
      <c r="L14" s="3"/>
    </row>
    <row r="15" spans="1:12" ht="15.75" customHeight="1">
      <c r="A15" s="39" t="s">
        <v>10</v>
      </c>
      <c r="B15" s="46">
        <v>1.2</v>
      </c>
      <c r="C15" s="46"/>
      <c r="D15" s="46"/>
      <c r="E15" s="46"/>
      <c r="F15" s="46"/>
      <c r="G15" s="46"/>
      <c r="H15" s="46"/>
      <c r="I15" s="16" t="s">
        <v>0</v>
      </c>
      <c r="J15" s="2"/>
      <c r="K15" s="2"/>
      <c r="L15" s="2"/>
    </row>
    <row r="16" spans="1:12" ht="15.75" customHeight="1">
      <c r="A16" s="38" t="s">
        <v>5</v>
      </c>
      <c r="B16" s="45">
        <f>SUM(B13-(B14+B15))</f>
        <v>-73.81755260963425</v>
      </c>
      <c r="C16" s="45" t="e">
        <f aca="true" t="shared" si="7" ref="C16:H16">SUM(C13-(C14+C15))</f>
        <v>#NUM!</v>
      </c>
      <c r="D16" s="45" t="e">
        <f t="shared" si="7"/>
        <v>#NUM!</v>
      </c>
      <c r="E16" s="45" t="e">
        <f t="shared" si="7"/>
        <v>#NUM!</v>
      </c>
      <c r="F16" s="45" t="e">
        <f t="shared" si="7"/>
        <v>#NUM!</v>
      </c>
      <c r="G16" s="45" t="e">
        <f t="shared" si="7"/>
        <v>#NUM!</v>
      </c>
      <c r="H16" s="45" t="e">
        <f t="shared" si="7"/>
        <v>#NUM!</v>
      </c>
      <c r="I16" s="17" t="s">
        <v>2</v>
      </c>
      <c r="J16" s="4"/>
      <c r="K16" s="4"/>
      <c r="L16" s="4"/>
    </row>
    <row r="17" spans="2:12" ht="15.75" customHeight="1">
      <c r="B17" s="5"/>
      <c r="C17" s="5"/>
      <c r="D17" s="5"/>
      <c r="E17" s="5"/>
      <c r="F17" s="5"/>
      <c r="H17" s="8"/>
      <c r="I17" s="9"/>
      <c r="J17" s="9"/>
      <c r="K17" s="9"/>
      <c r="L17" s="9"/>
    </row>
  </sheetData>
  <sheetProtection password="CB53" sheet="1" objects="1" scenarios="1" selectLockedCells="1"/>
  <mergeCells count="1">
    <mergeCell ref="A1:I1"/>
  </mergeCells>
  <printOptions/>
  <pageMargins left="0.6" right="0.4" top="1.29" bottom="0.79" header="0.82" footer="0.5"/>
  <pageSetup fitToHeight="1" fitToWidth="1" horizontalDpi="300" verticalDpi="300" orientation="portrait" r:id="rId4"/>
  <headerFooter alignWithMargins="0">
    <oddHeader>&amp;C&amp;"Switzerland,Bold"&amp;12Path Loss Calculation</oddHeader>
    <oddFooter>&amp;L© 2005 XL Microwave, Inc.</oddFooter>
  </headerFooter>
  <legacyDrawing r:id="rId3"/>
  <oleObjects>
    <oleObject progId="CorelDraw.Graphic.7" shapeId="25301" r:id="rId1"/>
    <oleObject progId="CorelDraw.Graphic.7" shapeId="5540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3" sqref="B3"/>
    </sheetView>
  </sheetViews>
  <sheetFormatPr defaultColWidth="9.00390625" defaultRowHeight="12.75"/>
  <cols>
    <col min="1" max="1" width="43.125" style="0" customWidth="1"/>
    <col min="4" max="4" width="12.00390625" style="26" customWidth="1"/>
    <col min="6" max="6" width="9.375" style="0" bestFit="1" customWidth="1"/>
    <col min="8" max="8" width="12.00390625" style="0" customWidth="1"/>
  </cols>
  <sheetData>
    <row r="1" spans="1:8" ht="41.25" customHeight="1">
      <c r="A1" s="54" t="s">
        <v>25</v>
      </c>
      <c r="B1" s="54"/>
      <c r="C1" s="54"/>
      <c r="D1" s="54"/>
      <c r="E1" s="54"/>
      <c r="F1" s="54"/>
      <c r="G1" s="54"/>
      <c r="H1" s="54"/>
    </row>
    <row r="2" spans="1:7" ht="18.75" customHeight="1" thickBot="1">
      <c r="A2" s="48"/>
      <c r="B2" s="55" t="s">
        <v>32</v>
      </c>
      <c r="C2" s="55"/>
      <c r="D2" s="49"/>
      <c r="F2" s="56" t="s">
        <v>33</v>
      </c>
      <c r="G2" s="56"/>
    </row>
    <row r="3" spans="1:8" ht="19.5" customHeight="1" thickTop="1">
      <c r="A3" s="18" t="s">
        <v>20</v>
      </c>
      <c r="B3" s="19">
        <v>6</v>
      </c>
      <c r="C3" s="28" t="s">
        <v>12</v>
      </c>
      <c r="D3" s="24" t="s">
        <v>13</v>
      </c>
      <c r="F3" s="19">
        <v>6</v>
      </c>
      <c r="G3" s="28" t="s">
        <v>12</v>
      </c>
      <c r="H3" s="24" t="s">
        <v>13</v>
      </c>
    </row>
    <row r="4" spans="1:8" ht="19.5" customHeight="1">
      <c r="A4" s="18" t="s">
        <v>14</v>
      </c>
      <c r="B4" s="20">
        <v>10</v>
      </c>
      <c r="C4" s="29" t="s">
        <v>15</v>
      </c>
      <c r="D4" s="24" t="s">
        <v>13</v>
      </c>
      <c r="F4" s="20">
        <v>16.09344</v>
      </c>
      <c r="G4" s="29" t="s">
        <v>30</v>
      </c>
      <c r="H4" s="24" t="s">
        <v>13</v>
      </c>
    </row>
    <row r="5" spans="1:8" ht="19.5" customHeight="1">
      <c r="A5" s="18" t="s">
        <v>16</v>
      </c>
      <c r="B5" s="20">
        <v>5</v>
      </c>
      <c r="C5" s="29" t="s">
        <v>15</v>
      </c>
      <c r="D5" s="24" t="s">
        <v>13</v>
      </c>
      <c r="F5" s="20">
        <v>8.04672</v>
      </c>
      <c r="G5" s="29" t="s">
        <v>30</v>
      </c>
      <c r="H5" s="24" t="s">
        <v>13</v>
      </c>
    </row>
    <row r="6" spans="1:8" ht="19.5" customHeight="1">
      <c r="A6" s="18" t="s">
        <v>17</v>
      </c>
      <c r="B6" s="21">
        <v>100</v>
      </c>
      <c r="C6" s="30" t="s">
        <v>18</v>
      </c>
      <c r="D6" s="27" t="s">
        <v>13</v>
      </c>
      <c r="F6" s="21">
        <v>30.48</v>
      </c>
      <c r="G6" s="30" t="s">
        <v>31</v>
      </c>
      <c r="H6" s="27" t="s">
        <v>13</v>
      </c>
    </row>
    <row r="7" spans="1:8" ht="19.5" customHeight="1">
      <c r="A7" s="22" t="s">
        <v>22</v>
      </c>
      <c r="B7" s="23">
        <f>(72.1*SQRT(((B4-B5)*B5)/(B4*B3)))*0.6</f>
        <v>27.924209926155473</v>
      </c>
      <c r="C7" s="31" t="s">
        <v>18</v>
      </c>
      <c r="D7" s="25" t="s">
        <v>19</v>
      </c>
      <c r="F7" s="23">
        <f>(17.3*SQRT((((F4-F5)*F5)/F4)/F3))*0.6</f>
        <v>8.499946168300125</v>
      </c>
      <c r="G7" s="31" t="s">
        <v>31</v>
      </c>
      <c r="H7" s="25" t="s">
        <v>19</v>
      </c>
    </row>
    <row r="8" spans="1:8" ht="19.5" customHeight="1">
      <c r="A8" s="22" t="s">
        <v>23</v>
      </c>
      <c r="B8" s="23">
        <f>((B4-B5)*(B5))/(1.5*1.333)</f>
        <v>12.503125781445362</v>
      </c>
      <c r="C8" s="31" t="s">
        <v>18</v>
      </c>
      <c r="D8" s="25" t="s">
        <v>19</v>
      </c>
      <c r="F8" s="23">
        <f>((F4-F5)*(F5))/(12.75*1.333)</f>
        <v>3.809758484232823</v>
      </c>
      <c r="G8" s="31" t="s">
        <v>31</v>
      </c>
      <c r="H8" s="25" t="s">
        <v>19</v>
      </c>
    </row>
    <row r="9" spans="1:8" ht="19.5" customHeight="1" thickBot="1">
      <c r="A9" s="22" t="s">
        <v>21</v>
      </c>
      <c r="B9" s="33">
        <f>B6</f>
        <v>100</v>
      </c>
      <c r="C9" s="32" t="s">
        <v>18</v>
      </c>
      <c r="D9" s="25" t="s">
        <v>19</v>
      </c>
      <c r="F9" s="33">
        <f>F6</f>
        <v>30.48</v>
      </c>
      <c r="G9" s="31" t="s">
        <v>31</v>
      </c>
      <c r="H9" s="25" t="s">
        <v>19</v>
      </c>
    </row>
    <row r="10" spans="1:8" ht="19.5" customHeight="1" thickBot="1">
      <c r="A10" s="22" t="s">
        <v>24</v>
      </c>
      <c r="B10" s="42">
        <f>SUM(B7:B9)</f>
        <v>140.42733570760083</v>
      </c>
      <c r="C10" s="43" t="s">
        <v>18</v>
      </c>
      <c r="D10" s="25" t="s">
        <v>19</v>
      </c>
      <c r="F10" s="42">
        <f>SUM(F7:F9)</f>
        <v>42.78970465253295</v>
      </c>
      <c r="G10" s="43" t="s">
        <v>31</v>
      </c>
      <c r="H10" s="25" t="s">
        <v>19</v>
      </c>
    </row>
    <row r="11" spans="1:2" ht="15.75">
      <c r="A11" s="22"/>
      <c r="B11" s="23"/>
    </row>
    <row r="12" ht="12.75">
      <c r="F12" s="23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sheetProtection password="CB53" sheet="1" objects="1" scenarios="1" selectLockedCells="1"/>
  <mergeCells count="3">
    <mergeCell ref="B2:C2"/>
    <mergeCell ref="F2:G2"/>
    <mergeCell ref="A1:H1"/>
  </mergeCells>
  <printOptions/>
  <pageMargins left="0.71" right="0.4" top="1" bottom="1" header="0.5" footer="0.5"/>
  <pageSetup orientation="portrait" r:id="rId4"/>
  <headerFooter alignWithMargins="0">
    <oddFooter>&amp;L&amp;"Symbol,Regular"ã&amp;"Arial,Regular" XL Microwave, Inc. 2005</oddFooter>
  </headerFooter>
  <legacyDrawing r:id="rId3"/>
  <oleObjects>
    <oleObject progId="CorelDraw.Graphic.7" shapeId="5874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Duckworth</dc:creator>
  <cp:keywords/>
  <dc:description/>
  <cp:lastModifiedBy>Tom Duckworth</cp:lastModifiedBy>
  <cp:lastPrinted>2005-09-08T19:51:07Z</cp:lastPrinted>
  <dcterms:created xsi:type="dcterms:W3CDTF">1999-05-28T01:07:58Z</dcterms:created>
  <dcterms:modified xsi:type="dcterms:W3CDTF">2005-12-20T20:39:26Z</dcterms:modified>
  <cp:category/>
  <cp:version/>
  <cp:contentType/>
  <cp:contentStatus/>
</cp:coreProperties>
</file>